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경영지원실 업무\1.0 계약\입찰\2026년\16.00 식품분석센터 전기공사\입찰공고\"/>
    </mc:Choice>
  </mc:AlternateContent>
  <xr:revisionPtr revIDLastSave="0" documentId="8_{A0E3D6F0-705E-45D4-9E85-E9F9EEAAD2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사원가계산서" sheetId="2" r:id="rId1"/>
    <sheet name="공종별 공내역서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43" i="1" l="1"/>
  <c r="K43" i="1"/>
  <c r="I43" i="1"/>
  <c r="G43" i="1"/>
  <c r="M43" i="1" s="1"/>
  <c r="L42" i="1"/>
  <c r="K42" i="1"/>
  <c r="I42" i="1"/>
  <c r="G42" i="1"/>
  <c r="L41" i="1"/>
  <c r="K41" i="1"/>
  <c r="I41" i="1"/>
  <c r="G41" i="1"/>
  <c r="L40" i="1"/>
  <c r="K40" i="1"/>
  <c r="I40" i="1"/>
  <c r="G40" i="1"/>
  <c r="M40" i="1" s="1"/>
  <c r="L39" i="1"/>
  <c r="K39" i="1"/>
  <c r="I39" i="1"/>
  <c r="G39" i="1"/>
  <c r="L38" i="1"/>
  <c r="K38" i="1"/>
  <c r="I38" i="1"/>
  <c r="G38" i="1"/>
  <c r="M38" i="1" s="1"/>
  <c r="L37" i="1"/>
  <c r="K37" i="1"/>
  <c r="I37" i="1"/>
  <c r="G37" i="1"/>
  <c r="L36" i="1"/>
  <c r="K36" i="1"/>
  <c r="I36" i="1"/>
  <c r="G36" i="1"/>
  <c r="M36" i="1" s="1"/>
  <c r="L35" i="1"/>
  <c r="K35" i="1"/>
  <c r="I35" i="1"/>
  <c r="G35" i="1"/>
  <c r="M35" i="1" s="1"/>
  <c r="M34" i="1"/>
  <c r="L34" i="1"/>
  <c r="K34" i="1"/>
  <c r="I34" i="1"/>
  <c r="G34" i="1"/>
  <c r="L33" i="1"/>
  <c r="K33" i="1"/>
  <c r="I33" i="1"/>
  <c r="G33" i="1"/>
  <c r="L32" i="1"/>
  <c r="K32" i="1"/>
  <c r="I32" i="1"/>
  <c r="G32" i="1"/>
  <c r="L31" i="1"/>
  <c r="K31" i="1"/>
  <c r="I31" i="1"/>
  <c r="G31" i="1"/>
  <c r="M31" i="1" s="1"/>
  <c r="L30" i="1"/>
  <c r="K30" i="1"/>
  <c r="I30" i="1"/>
  <c r="G30" i="1"/>
  <c r="M30" i="1" s="1"/>
  <c r="L29" i="1"/>
  <c r="K29" i="1"/>
  <c r="M29" i="1" s="1"/>
  <c r="I29" i="1"/>
  <c r="G29" i="1"/>
  <c r="L28" i="1"/>
  <c r="K28" i="1"/>
  <c r="I28" i="1"/>
  <c r="G28" i="1"/>
  <c r="M28" i="1" s="1"/>
  <c r="L27" i="1"/>
  <c r="K27" i="1"/>
  <c r="I27" i="1"/>
  <c r="G27" i="1"/>
  <c r="L26" i="1"/>
  <c r="K26" i="1"/>
  <c r="I26" i="1"/>
  <c r="G26" i="1"/>
  <c r="M26" i="1" s="1"/>
  <c r="L25" i="1"/>
  <c r="K25" i="1"/>
  <c r="I25" i="1"/>
  <c r="G25" i="1"/>
  <c r="L24" i="1"/>
  <c r="K24" i="1"/>
  <c r="I24" i="1"/>
  <c r="G24" i="1"/>
  <c r="M24" i="1" s="1"/>
  <c r="L23" i="1"/>
  <c r="K23" i="1"/>
  <c r="I23" i="1"/>
  <c r="G23" i="1"/>
  <c r="M23" i="1" s="1"/>
  <c r="L22" i="1"/>
  <c r="K22" i="1"/>
  <c r="I22" i="1"/>
  <c r="G22" i="1"/>
  <c r="M22" i="1" s="1"/>
  <c r="L21" i="1"/>
  <c r="K21" i="1"/>
  <c r="I21" i="1"/>
  <c r="G21" i="1"/>
  <c r="L20" i="1"/>
  <c r="K20" i="1"/>
  <c r="I20" i="1"/>
  <c r="G20" i="1"/>
  <c r="L19" i="1"/>
  <c r="K19" i="1"/>
  <c r="I19" i="1"/>
  <c r="G19" i="1"/>
  <c r="M19" i="1" s="1"/>
  <c r="L18" i="1"/>
  <c r="K18" i="1"/>
  <c r="I18" i="1"/>
  <c r="M18" i="1" s="1"/>
  <c r="G18" i="1"/>
  <c r="L17" i="1"/>
  <c r="K17" i="1"/>
  <c r="I17" i="1"/>
  <c r="G17" i="1"/>
  <c r="L16" i="1"/>
  <c r="K16" i="1"/>
  <c r="I16" i="1"/>
  <c r="G16" i="1"/>
  <c r="M16" i="1" s="1"/>
  <c r="L15" i="1"/>
  <c r="K15" i="1"/>
  <c r="I15" i="1"/>
  <c r="G15" i="1"/>
  <c r="L14" i="1"/>
  <c r="K14" i="1"/>
  <c r="I14" i="1"/>
  <c r="G14" i="1"/>
  <c r="M14" i="1" s="1"/>
  <c r="L13" i="1"/>
  <c r="K13" i="1"/>
  <c r="M13" i="1" s="1"/>
  <c r="I13" i="1"/>
  <c r="G13" i="1"/>
  <c r="L12" i="1"/>
  <c r="K12" i="1"/>
  <c r="I12" i="1"/>
  <c r="G12" i="1"/>
  <c r="M12" i="1" s="1"/>
  <c r="L11" i="1"/>
  <c r="K11" i="1"/>
  <c r="I11" i="1"/>
  <c r="G11" i="1"/>
  <c r="M11" i="1" s="1"/>
  <c r="L10" i="1"/>
  <c r="K10" i="1"/>
  <c r="I10" i="1"/>
  <c r="G10" i="1"/>
  <c r="M10" i="1" s="1"/>
  <c r="L9" i="1"/>
  <c r="K9" i="1"/>
  <c r="I9" i="1"/>
  <c r="G9" i="1"/>
  <c r="L8" i="1"/>
  <c r="K8" i="1"/>
  <c r="I8" i="1"/>
  <c r="G8" i="1"/>
  <c r="M8" i="1" s="1"/>
  <c r="L7" i="1"/>
  <c r="K7" i="1"/>
  <c r="I7" i="1"/>
  <c r="G7" i="1"/>
  <c r="M7" i="1" s="1"/>
  <c r="L6" i="1"/>
  <c r="K6" i="1"/>
  <c r="M6" i="1" s="1"/>
  <c r="I6" i="1"/>
  <c r="G6" i="1"/>
  <c r="L5" i="1"/>
  <c r="K5" i="1"/>
  <c r="I5" i="1"/>
  <c r="G5" i="1"/>
  <c r="L4" i="1"/>
  <c r="K4" i="1"/>
  <c r="I4" i="1"/>
  <c r="G4" i="1"/>
  <c r="M4" i="1" s="1"/>
  <c r="L3" i="1"/>
  <c r="K3" i="1"/>
  <c r="I3" i="1"/>
  <c r="G3" i="1"/>
  <c r="K45" i="1" l="1"/>
  <c r="B11" i="2" s="1"/>
  <c r="M27" i="1"/>
  <c r="M32" i="1"/>
  <c r="M41" i="1"/>
  <c r="G45" i="1"/>
  <c r="B4" i="2" s="1"/>
  <c r="B18" i="2" s="1"/>
  <c r="M9" i="1"/>
  <c r="M33" i="1"/>
  <c r="M5" i="1"/>
  <c r="M25" i="1"/>
  <c r="M21" i="1"/>
  <c r="I45" i="1"/>
  <c r="B8" i="2" s="1"/>
  <c r="B15" i="2" s="1"/>
  <c r="B17" i="2" s="1"/>
  <c r="M37" i="1"/>
  <c r="M15" i="1"/>
  <c r="M17" i="1"/>
  <c r="M20" i="1"/>
  <c r="M42" i="1"/>
  <c r="M39" i="1"/>
  <c r="B7" i="2"/>
  <c r="M3" i="1"/>
  <c r="M45" i="1" l="1"/>
  <c r="B12" i="2"/>
  <c r="B9" i="2"/>
  <c r="B13" i="2"/>
  <c r="B14" i="2"/>
  <c r="B10" i="2"/>
  <c r="B16" i="2"/>
  <c r="B19" i="2"/>
  <c r="B20" i="2" s="1"/>
  <c r="B21" i="2" l="1"/>
  <c r="B22" i="2" l="1"/>
  <c r="B23" i="2" s="1"/>
  <c r="B24" i="2" l="1"/>
</calcChain>
</file>

<file path=xl/sharedStrings.xml><?xml version="1.0" encoding="utf-8"?>
<sst xmlns="http://schemas.openxmlformats.org/spreadsheetml/2006/main" count="216" uniqueCount="104">
  <si>
    <t>실험실 이설 전기공사 | 공종별 공내역서</t>
  </si>
  <si>
    <t>공종</t>
  </si>
  <si>
    <t>품명</t>
  </si>
  <si>
    <t>규격</t>
  </si>
  <si>
    <t>단위</t>
  </si>
  <si>
    <t>수량</t>
  </si>
  <si>
    <t>재료비 단가</t>
  </si>
  <si>
    <t>재료비 금액</t>
  </si>
  <si>
    <t>노무비 단가</t>
  </si>
  <si>
    <t>노무비 금액</t>
  </si>
  <si>
    <t>경비 단가</t>
  </si>
  <si>
    <t>경비 금액</t>
  </si>
  <si>
    <t>합계 단가</t>
  </si>
  <si>
    <t>합계 금액</t>
  </si>
  <si>
    <t>비고</t>
  </si>
  <si>
    <t>전등공사</t>
  </si>
  <si>
    <t>1종금속제가요전선관</t>
  </si>
  <si>
    <t>16 mm 비방수</t>
  </si>
  <si>
    <t>M</t>
  </si>
  <si>
    <t>450/750V 저독성난연가교폴리올레핀절연전선(HFIX)</t>
  </si>
  <si>
    <t>2.5㎟</t>
  </si>
  <si>
    <t>AL덕트</t>
  </si>
  <si>
    <t>50*35*1000</t>
  </si>
  <si>
    <t>박스커넥터, 16mm, 비방수</t>
  </si>
  <si>
    <t>개</t>
  </si>
  <si>
    <t>아우트렛박스</t>
  </si>
  <si>
    <t>4각 54mm</t>
  </si>
  <si>
    <t>8각 54mm</t>
  </si>
  <si>
    <t>ST, 커버, 4각, 평형</t>
  </si>
  <si>
    <t>ST, 커버, 8각, 평형</t>
  </si>
  <si>
    <t>조명기구 "A" TYPE (천정 직부)</t>
  </si>
  <si>
    <t>LED 40W</t>
  </si>
  <si>
    <t>EA</t>
  </si>
  <si>
    <t>단로 스위치</t>
  </si>
  <si>
    <t>1구</t>
  </si>
  <si>
    <t>2구</t>
  </si>
  <si>
    <t>5구</t>
  </si>
  <si>
    <t>스위치PVC박스(노출)</t>
  </si>
  <si>
    <t>1개용 54mm</t>
  </si>
  <si>
    <t>2개용 54mm</t>
  </si>
  <si>
    <t>조명기구(철거)</t>
  </si>
  <si>
    <t>32W*2</t>
  </si>
  <si>
    <t>식</t>
  </si>
  <si>
    <t>전열공사</t>
  </si>
  <si>
    <t>22 mm 비방수</t>
  </si>
  <si>
    <t>28 mm 비방수</t>
  </si>
  <si>
    <t>100*50*1000</t>
  </si>
  <si>
    <t>4㎟</t>
  </si>
  <si>
    <t>0.6/1kv 난연 전력케이블(F-CV)</t>
  </si>
  <si>
    <t>3C*4㎟</t>
  </si>
  <si>
    <t>3C*6㎟</t>
  </si>
  <si>
    <t>박스커넥터, 22mm, 비방수</t>
  </si>
  <si>
    <t>박스커넥터, 28mm, 비방수</t>
  </si>
  <si>
    <t>승합용PVC박스(노출)</t>
  </si>
  <si>
    <t>콘센트 설치(매입)</t>
  </si>
  <si>
    <t>접지형, 15A 250V, 2구</t>
  </si>
  <si>
    <t>접지형, 15A 250V, 4구</t>
  </si>
  <si>
    <t>콘센트 설치(노출)</t>
  </si>
  <si>
    <t>접지형, 15A 250V, 1구, 산업용콘센트</t>
  </si>
  <si>
    <t>분전함 내판교체</t>
  </si>
  <si>
    <t>102호</t>
  </si>
  <si>
    <t>103호</t>
  </si>
  <si>
    <t>정보통신공사</t>
  </si>
  <si>
    <t>합성수지제가요전선관-매입</t>
  </si>
  <si>
    <t>난연 CD, 16mm</t>
  </si>
  <si>
    <t>난연 CD, 22mm</t>
  </si>
  <si>
    <t>UTP 케이블(구내)</t>
  </si>
  <si>
    <t>UTP Cat.5E, 4P</t>
  </si>
  <si>
    <t>전화용 콘센트</t>
  </si>
  <si>
    <t>콘센트, 전화용, MODULAR 8P 2구</t>
  </si>
  <si>
    <t>합계</t>
  </si>
  <si>
    <t>실험실 이설 전기공사 | 공사원가계산서 (공내역)</t>
  </si>
  <si>
    <t>구분</t>
  </si>
  <si>
    <t>금액(원)</t>
  </si>
  <si>
    <t>산출기준 / 원본 적용률</t>
  </si>
  <si>
    <t>직접재료비</t>
  </si>
  <si>
    <t>간접재료비</t>
  </si>
  <si>
    <t>작업설·부산물(△)</t>
  </si>
  <si>
    <t>재료비 소계</t>
  </si>
  <si>
    <t>자동 계산</t>
  </si>
  <si>
    <t>직접노무비</t>
  </si>
  <si>
    <t>간접노무비</t>
  </si>
  <si>
    <t>노무비 소계</t>
  </si>
  <si>
    <t>기계경비</t>
  </si>
  <si>
    <t>산재보험료</t>
  </si>
  <si>
    <t>직접노무비 × 3.56%</t>
  </si>
  <si>
    <t>고용보험료</t>
  </si>
  <si>
    <t>직접노무비 × 1.01%</t>
  </si>
  <si>
    <t>퇴직공제부금비</t>
  </si>
  <si>
    <t>국민건강보험료</t>
  </si>
  <si>
    <t>국민연금보험료</t>
  </si>
  <si>
    <t>노인장기요양보험료</t>
  </si>
  <si>
    <t>산업안전보건관리비</t>
  </si>
  <si>
    <t>(직접재료비+직접노무비) × 2.07%</t>
  </si>
  <si>
    <t>기타경비</t>
  </si>
  <si>
    <t>경비 소계</t>
  </si>
  <si>
    <t>순공사원가 계</t>
  </si>
  <si>
    <t>일반관리비</t>
  </si>
  <si>
    <t>이윤</t>
  </si>
  <si>
    <t>공급가액</t>
  </si>
  <si>
    <t>순공사원가+일반관리비+이윤</t>
  </si>
  <si>
    <t>원본 견적서 공급가액(참고)</t>
  </si>
  <si>
    <r>
      <rPr>
        <sz val="11"/>
        <rFont val="맑은 고딕"/>
        <family val="3"/>
        <charset val="129"/>
      </rPr>
      <t>추정금액</t>
    </r>
    <r>
      <rPr>
        <sz val="11"/>
        <rFont val="Arial"/>
        <family val="2"/>
      </rPr>
      <t xml:space="preserve"> 1</t>
    </r>
    <r>
      <rPr>
        <sz val="11"/>
        <rFont val="맑은 고딕"/>
        <family val="3"/>
        <charset val="129"/>
      </rPr>
      <t>억원이상</t>
    </r>
    <phoneticPr fontId="6" type="noConversion"/>
  </si>
  <si>
    <t>공사기간 1개월 이상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</si>
</sst>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##;[Red]\(#,##0.##\);\–"/>
    <numFmt numFmtId="177" formatCode="#,##0;[Red]\(#,##0\);\–"/>
  </numFmts>
  <fonts count="10">
    <font>
      <sz val="11"/>
      <name val="Carlito"/>
    </font>
    <font>
      <b/>
      <sz val="16"/>
      <color rgb="FFFFFFFF"/>
      <name val="Carlito"/>
    </font>
    <font>
      <b/>
      <sz val="11"/>
      <color rgb="FFFFFFFF"/>
      <name val="Carlito"/>
    </font>
    <font>
      <b/>
      <sz val="11"/>
      <name val="Carlito"/>
    </font>
    <font>
      <b/>
      <sz val="15"/>
      <color rgb="FFFFFFFF"/>
      <name val="Carlito"/>
    </font>
    <font>
      <sz val="11"/>
      <name val="Carlito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Arial"/>
      <family val="2"/>
    </font>
    <font>
      <sz val="11"/>
      <name val="Carlito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244A73"/>
      </patternFill>
    </fill>
    <fill>
      <patternFill patternType="solid">
        <fgColor rgb="FFDDEAF6"/>
      </patternFill>
    </fill>
    <fill>
      <patternFill patternType="solid">
        <fgColor rgb="FFFFF3C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14">
    <xf numFmtId="0" fontId="0" fillId="0" borderId="0" xfId="0"/>
    <xf numFmtId="0" fontId="2" fillId="3" borderId="0" xfId="1" applyFont="1" applyFill="1"/>
    <xf numFmtId="0" fontId="2" fillId="3" borderId="0" xfId="1" applyFont="1" applyFill="1" applyAlignment="1">
      <alignment horizontal="center" vertical="center" wrapText="1"/>
    </xf>
    <xf numFmtId="0" fontId="3" fillId="4" borderId="0" xfId="1" applyFont="1" applyFill="1"/>
    <xf numFmtId="176" fontId="0" fillId="0" borderId="0" xfId="1" applyNumberFormat="1" applyFont="1"/>
    <xf numFmtId="176" fontId="0" fillId="5" borderId="0" xfId="1" applyNumberFormat="1" applyFont="1" applyFill="1"/>
    <xf numFmtId="176" fontId="3" fillId="4" borderId="0" xfId="1" applyNumberFormat="1" applyFont="1" applyFill="1"/>
    <xf numFmtId="177" fontId="0" fillId="0" borderId="0" xfId="1" applyNumberFormat="1" applyFont="1"/>
    <xf numFmtId="177" fontId="0" fillId="5" borderId="0" xfId="1" applyNumberFormat="1" applyFont="1" applyFill="1"/>
    <xf numFmtId="177" fontId="3" fillId="4" borderId="0" xfId="1" applyNumberFormat="1" applyFont="1" applyFill="1"/>
    <xf numFmtId="0" fontId="1" fillId="2" borderId="0" xfId="1" applyFont="1" applyFill="1"/>
    <xf numFmtId="0" fontId="4" fillId="2" borderId="0" xfId="1" applyFont="1" applyFill="1"/>
    <xf numFmtId="0" fontId="0" fillId="0" borderId="0" xfId="0"/>
    <xf numFmtId="0" fontId="9" fillId="0" borderId="0" xfId="0" applyFont="1"/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7"/>
  <sheetViews>
    <sheetView tabSelected="1" workbookViewId="0">
      <selection activeCell="C20" sqref="C20"/>
    </sheetView>
  </sheetViews>
  <sheetFormatPr defaultRowHeight="14.25"/>
  <cols>
    <col min="1" max="1" width="26" customWidth="1"/>
    <col min="2" max="2" width="22" customWidth="1"/>
    <col min="3" max="3" width="55" customWidth="1"/>
    <col min="4" max="4" width="43" customWidth="1"/>
  </cols>
  <sheetData>
    <row r="1" spans="1:5" ht="36" customHeight="1">
      <c r="A1" s="11" t="s">
        <v>71</v>
      </c>
      <c r="B1" s="11"/>
      <c r="C1" s="11"/>
      <c r="D1" s="11"/>
    </row>
    <row r="3" spans="1:5" ht="29.1" customHeight="1">
      <c r="A3" s="1" t="s">
        <v>72</v>
      </c>
      <c r="B3" s="1" t="s">
        <v>73</v>
      </c>
      <c r="C3" s="1" t="s">
        <v>74</v>
      </c>
      <c r="D3" s="1" t="s">
        <v>14</v>
      </c>
    </row>
    <row r="4" spans="1:5">
      <c r="A4" t="s">
        <v>75</v>
      </c>
      <c r="B4" s="7">
        <f>'공종별 공내역서'!G45</f>
        <v>0</v>
      </c>
    </row>
    <row r="5" spans="1:5">
      <c r="A5" t="s">
        <v>76</v>
      </c>
      <c r="B5" s="8"/>
    </row>
    <row r="6" spans="1:5">
      <c r="A6" t="s">
        <v>77</v>
      </c>
      <c r="B6" s="8"/>
    </row>
    <row r="7" spans="1:5" ht="24.95" customHeight="1">
      <c r="A7" s="3" t="s">
        <v>78</v>
      </c>
      <c r="B7" s="9">
        <f>SUM(B4:B6)</f>
        <v>0</v>
      </c>
      <c r="C7" s="3"/>
      <c r="D7" s="3"/>
    </row>
    <row r="8" spans="1:5">
      <c r="A8" t="s">
        <v>80</v>
      </c>
      <c r="B8" s="7">
        <f>'공종별 공내역서'!I45</f>
        <v>0</v>
      </c>
    </row>
    <row r="9" spans="1:5">
      <c r="A9" t="s">
        <v>81</v>
      </c>
      <c r="B9" s="7">
        <f>B8*12.1%</f>
        <v>0</v>
      </c>
    </row>
    <row r="10" spans="1:5" ht="24.95" customHeight="1">
      <c r="A10" s="3" t="s">
        <v>82</v>
      </c>
      <c r="B10" s="9">
        <f>SUM(B8:B9)</f>
        <v>0</v>
      </c>
      <c r="C10" s="3" t="s">
        <v>79</v>
      </c>
      <c r="D10" s="3"/>
    </row>
    <row r="11" spans="1:5">
      <c r="A11" t="s">
        <v>83</v>
      </c>
      <c r="B11" s="7">
        <f>'공종별 공내역서'!K45</f>
        <v>0</v>
      </c>
    </row>
    <row r="12" spans="1:5">
      <c r="A12" t="s">
        <v>84</v>
      </c>
      <c r="B12" s="7">
        <f>B8*3.56%</f>
        <v>0</v>
      </c>
      <c r="C12" t="s">
        <v>85</v>
      </c>
    </row>
    <row r="13" spans="1:5">
      <c r="A13" t="s">
        <v>86</v>
      </c>
      <c r="B13" s="7">
        <f>B8*1.01%</f>
        <v>0</v>
      </c>
      <c r="C13" t="s">
        <v>87</v>
      </c>
    </row>
    <row r="14" spans="1:5" ht="16.5">
      <c r="A14" t="s">
        <v>88</v>
      </c>
      <c r="B14" s="7">
        <f>B8*2.3%</f>
        <v>0</v>
      </c>
      <c r="E14" s="13" t="s">
        <v>102</v>
      </c>
    </row>
    <row r="15" spans="1:5">
      <c r="A15" t="s">
        <v>89</v>
      </c>
      <c r="B15" s="7">
        <f>B8*3.43%</f>
        <v>0</v>
      </c>
      <c r="E15" t="s">
        <v>103</v>
      </c>
    </row>
    <row r="16" spans="1:5">
      <c r="A16" t="s">
        <v>90</v>
      </c>
      <c r="B16" s="7">
        <f>B8*4.5%</f>
        <v>0</v>
      </c>
      <c r="E16" t="s">
        <v>103</v>
      </c>
    </row>
    <row r="17" spans="1:5">
      <c r="A17" t="s">
        <v>91</v>
      </c>
      <c r="B17" s="7">
        <f>B15*11.52%</f>
        <v>0</v>
      </c>
      <c r="E17" t="s">
        <v>103</v>
      </c>
    </row>
    <row r="18" spans="1:5">
      <c r="A18" t="s">
        <v>92</v>
      </c>
      <c r="B18" s="7">
        <f>(B4+B8)*2.07%</f>
        <v>0</v>
      </c>
      <c r="C18" t="s">
        <v>93</v>
      </c>
    </row>
    <row r="19" spans="1:5">
      <c r="A19" t="s">
        <v>94</v>
      </c>
      <c r="B19" s="7">
        <f>(B7+B8)*3.2%</f>
        <v>0</v>
      </c>
    </row>
    <row r="20" spans="1:5" ht="24.95" customHeight="1">
      <c r="A20" s="3" t="s">
        <v>95</v>
      </c>
      <c r="B20" s="9">
        <f>SUM(B11:B19)</f>
        <v>0</v>
      </c>
      <c r="C20" s="3"/>
      <c r="D20" s="3"/>
    </row>
    <row r="21" spans="1:5" ht="24.95" customHeight="1">
      <c r="A21" s="3" t="s">
        <v>96</v>
      </c>
      <c r="B21" s="9">
        <f>B7+B10+B20</f>
        <v>0</v>
      </c>
      <c r="C21" s="3"/>
      <c r="D21" s="3"/>
    </row>
    <row r="22" spans="1:5">
      <c r="A22" t="s">
        <v>97</v>
      </c>
      <c r="B22" s="7">
        <f>B21*0.38%</f>
        <v>0</v>
      </c>
    </row>
    <row r="23" spans="1:5">
      <c r="A23" t="s">
        <v>98</v>
      </c>
      <c r="B23" s="7">
        <f>(B10+B20+B22)*0.5%</f>
        <v>0</v>
      </c>
    </row>
    <row r="24" spans="1:5" ht="24.95" customHeight="1">
      <c r="A24" s="3" t="s">
        <v>99</v>
      </c>
      <c r="B24" s="9">
        <f>SUM(B21:B23)</f>
        <v>0</v>
      </c>
      <c r="C24" s="3" t="s">
        <v>100</v>
      </c>
      <c r="D24" s="3"/>
    </row>
    <row r="25" spans="1:5">
      <c r="B25" s="7"/>
    </row>
    <row r="26" spans="1:5">
      <c r="A26" t="s">
        <v>101</v>
      </c>
      <c r="B26" s="7">
        <v>41000000</v>
      </c>
    </row>
    <row r="27" spans="1:5">
      <c r="B27" s="12"/>
      <c r="C27" s="12"/>
      <c r="D27" s="12"/>
    </row>
  </sheetData>
  <mergeCells count="2">
    <mergeCell ref="A1:D1"/>
    <mergeCell ref="B27:D27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5"/>
  <sheetViews>
    <sheetView workbookViewId="0">
      <pane ySplit="2" topLeftCell="A3" activePane="bottomLeft" state="frozen"/>
      <selection pane="bottomLeft" activeCell="B9" sqref="B9"/>
    </sheetView>
  </sheetViews>
  <sheetFormatPr defaultRowHeight="14.25"/>
  <cols>
    <col min="1" max="1" width="17" customWidth="1"/>
    <col min="2" max="2" width="46" customWidth="1"/>
    <col min="3" max="3" width="39" customWidth="1"/>
    <col min="4" max="5" width="10" customWidth="1"/>
    <col min="6" max="6" width="17" customWidth="1"/>
    <col min="7" max="7" width="18" customWidth="1"/>
    <col min="8" max="8" width="17" customWidth="1"/>
    <col min="9" max="9" width="18" customWidth="1"/>
    <col min="10" max="10" width="17" customWidth="1"/>
    <col min="11" max="12" width="18" customWidth="1"/>
    <col min="13" max="13" width="19" customWidth="1"/>
    <col min="14" max="14" width="20" customWidth="1"/>
  </cols>
  <sheetData>
    <row r="1" spans="1:14" ht="33.950000000000003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ht="32.1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spans="1:14">
      <c r="A3" t="s">
        <v>15</v>
      </c>
      <c r="B3" t="s">
        <v>16</v>
      </c>
      <c r="C3" t="s">
        <v>17</v>
      </c>
      <c r="D3" t="s">
        <v>18</v>
      </c>
      <c r="E3" s="4">
        <v>223</v>
      </c>
      <c r="F3" s="5"/>
      <c r="G3" s="4" t="str">
        <f t="shared" ref="G3:G43" si="0">IF(F3="","",E3*F3)</f>
        <v/>
      </c>
      <c r="H3" s="5"/>
      <c r="I3" s="4" t="str">
        <f t="shared" ref="I3:I43" si="1">IF(H3="","",E3*H3)</f>
        <v/>
      </c>
      <c r="J3" s="5"/>
      <c r="K3" s="4" t="str">
        <f t="shared" ref="K3:K43" si="2">IF(J3="","",E3*J3)</f>
        <v/>
      </c>
      <c r="L3" s="4" t="str">
        <f t="shared" ref="L3:L43" si="3">IF(COUNT(F3,H3,J3)=0,"",SUM(F3,H3,J3))</f>
        <v/>
      </c>
      <c r="M3" s="4" t="str">
        <f t="shared" ref="M3:M43" si="4">IF(COUNT(G3,I3,K3)=0,"",SUM(G3,I3,K3))</f>
        <v/>
      </c>
    </row>
    <row r="4" spans="1:14">
      <c r="A4" t="s">
        <v>15</v>
      </c>
      <c r="B4" t="s">
        <v>19</v>
      </c>
      <c r="C4" t="s">
        <v>20</v>
      </c>
      <c r="D4" t="s">
        <v>18</v>
      </c>
      <c r="E4" s="4">
        <v>996</v>
      </c>
      <c r="F4" s="5"/>
      <c r="G4" s="4" t="str">
        <f t="shared" si="0"/>
        <v/>
      </c>
      <c r="H4" s="5"/>
      <c r="I4" s="4" t="str">
        <f t="shared" si="1"/>
        <v/>
      </c>
      <c r="J4" s="5"/>
      <c r="K4" s="4" t="str">
        <f t="shared" si="2"/>
        <v/>
      </c>
      <c r="L4" s="4" t="str">
        <f t="shared" si="3"/>
        <v/>
      </c>
      <c r="M4" s="4" t="str">
        <f t="shared" si="4"/>
        <v/>
      </c>
    </row>
    <row r="5" spans="1:14">
      <c r="A5" t="s">
        <v>15</v>
      </c>
      <c r="B5" t="s">
        <v>21</v>
      </c>
      <c r="C5" t="s">
        <v>22</v>
      </c>
      <c r="D5" t="s">
        <v>18</v>
      </c>
      <c r="E5" s="4">
        <v>10</v>
      </c>
      <c r="F5" s="5"/>
      <c r="G5" s="4" t="str">
        <f t="shared" si="0"/>
        <v/>
      </c>
      <c r="H5" s="5"/>
      <c r="I5" s="4" t="str">
        <f t="shared" si="1"/>
        <v/>
      </c>
      <c r="J5" s="5"/>
      <c r="K5" s="4" t="str">
        <f t="shared" si="2"/>
        <v/>
      </c>
      <c r="L5" s="4" t="str">
        <f t="shared" si="3"/>
        <v/>
      </c>
      <c r="M5" s="4" t="str">
        <f t="shared" si="4"/>
        <v/>
      </c>
    </row>
    <row r="6" spans="1:14">
      <c r="A6" t="s">
        <v>15</v>
      </c>
      <c r="B6" t="s">
        <v>16</v>
      </c>
      <c r="C6" t="s">
        <v>23</v>
      </c>
      <c r="D6" t="s">
        <v>24</v>
      </c>
      <c r="E6" s="4">
        <v>172</v>
      </c>
      <c r="F6" s="5"/>
      <c r="G6" s="4" t="str">
        <f t="shared" si="0"/>
        <v/>
      </c>
      <c r="H6" s="5"/>
      <c r="I6" s="4" t="str">
        <f t="shared" si="1"/>
        <v/>
      </c>
      <c r="J6" s="5"/>
      <c r="K6" s="4" t="str">
        <f t="shared" si="2"/>
        <v/>
      </c>
      <c r="L6" s="4" t="str">
        <f t="shared" si="3"/>
        <v/>
      </c>
      <c r="M6" s="4" t="str">
        <f t="shared" si="4"/>
        <v/>
      </c>
    </row>
    <row r="7" spans="1:14">
      <c r="A7" t="s">
        <v>15</v>
      </c>
      <c r="B7" t="s">
        <v>25</v>
      </c>
      <c r="C7" t="s">
        <v>26</v>
      </c>
      <c r="D7" t="s">
        <v>24</v>
      </c>
      <c r="E7" s="4">
        <v>19</v>
      </c>
      <c r="F7" s="5"/>
      <c r="G7" s="4" t="str">
        <f t="shared" si="0"/>
        <v/>
      </c>
      <c r="H7" s="5"/>
      <c r="I7" s="4" t="str">
        <f t="shared" si="1"/>
        <v/>
      </c>
      <c r="J7" s="5"/>
      <c r="K7" s="4" t="str">
        <f t="shared" si="2"/>
        <v/>
      </c>
      <c r="L7" s="4" t="str">
        <f t="shared" si="3"/>
        <v/>
      </c>
      <c r="M7" s="4" t="str">
        <f t="shared" si="4"/>
        <v/>
      </c>
    </row>
    <row r="8" spans="1:14">
      <c r="A8" t="s">
        <v>15</v>
      </c>
      <c r="B8" t="s">
        <v>25</v>
      </c>
      <c r="C8" t="s">
        <v>27</v>
      </c>
      <c r="D8" t="s">
        <v>24</v>
      </c>
      <c r="E8" s="4">
        <v>23</v>
      </c>
      <c r="F8" s="5"/>
      <c r="G8" s="4" t="str">
        <f t="shared" si="0"/>
        <v/>
      </c>
      <c r="H8" s="5"/>
      <c r="I8" s="4" t="str">
        <f t="shared" si="1"/>
        <v/>
      </c>
      <c r="J8" s="5"/>
      <c r="K8" s="4" t="str">
        <f t="shared" si="2"/>
        <v/>
      </c>
      <c r="L8" s="4" t="str">
        <f t="shared" si="3"/>
        <v/>
      </c>
      <c r="M8" s="4" t="str">
        <f t="shared" si="4"/>
        <v/>
      </c>
    </row>
    <row r="9" spans="1:14">
      <c r="A9" t="s">
        <v>15</v>
      </c>
      <c r="B9" t="s">
        <v>25</v>
      </c>
      <c r="C9" t="s">
        <v>28</v>
      </c>
      <c r="D9" t="s">
        <v>24</v>
      </c>
      <c r="E9" s="4">
        <v>19</v>
      </c>
      <c r="F9" s="5"/>
      <c r="G9" s="4" t="str">
        <f t="shared" si="0"/>
        <v/>
      </c>
      <c r="H9" s="5"/>
      <c r="I9" s="4" t="str">
        <f t="shared" si="1"/>
        <v/>
      </c>
      <c r="J9" s="5"/>
      <c r="K9" s="4" t="str">
        <f t="shared" si="2"/>
        <v/>
      </c>
      <c r="L9" s="4" t="str">
        <f t="shared" si="3"/>
        <v/>
      </c>
      <c r="M9" s="4" t="str">
        <f t="shared" si="4"/>
        <v/>
      </c>
    </row>
    <row r="10" spans="1:14">
      <c r="A10" t="s">
        <v>15</v>
      </c>
      <c r="B10" t="s">
        <v>25</v>
      </c>
      <c r="C10" t="s">
        <v>29</v>
      </c>
      <c r="D10" t="s">
        <v>24</v>
      </c>
      <c r="E10" s="4">
        <v>23</v>
      </c>
      <c r="F10" s="5"/>
      <c r="G10" s="4" t="str">
        <f t="shared" si="0"/>
        <v/>
      </c>
      <c r="H10" s="5"/>
      <c r="I10" s="4" t="str">
        <f t="shared" si="1"/>
        <v/>
      </c>
      <c r="J10" s="5"/>
      <c r="K10" s="4" t="str">
        <f t="shared" si="2"/>
        <v/>
      </c>
      <c r="L10" s="4" t="str">
        <f t="shared" si="3"/>
        <v/>
      </c>
      <c r="M10" s="4" t="str">
        <f t="shared" si="4"/>
        <v/>
      </c>
    </row>
    <row r="11" spans="1:14">
      <c r="A11" t="s">
        <v>15</v>
      </c>
      <c r="B11" t="s">
        <v>30</v>
      </c>
      <c r="C11" t="s">
        <v>31</v>
      </c>
      <c r="D11" t="s">
        <v>32</v>
      </c>
      <c r="E11" s="4">
        <v>42</v>
      </c>
      <c r="F11" s="5"/>
      <c r="G11" s="4" t="str">
        <f t="shared" si="0"/>
        <v/>
      </c>
      <c r="H11" s="5"/>
      <c r="I11" s="4" t="str">
        <f t="shared" si="1"/>
        <v/>
      </c>
      <c r="J11" s="5"/>
      <c r="K11" s="4" t="str">
        <f t="shared" si="2"/>
        <v/>
      </c>
      <c r="L11" s="4" t="str">
        <f t="shared" si="3"/>
        <v/>
      </c>
      <c r="M11" s="4" t="str">
        <f t="shared" si="4"/>
        <v/>
      </c>
    </row>
    <row r="12" spans="1:14">
      <c r="A12" t="s">
        <v>15</v>
      </c>
      <c r="B12" t="s">
        <v>33</v>
      </c>
      <c r="C12" t="s">
        <v>34</v>
      </c>
      <c r="D12" t="s">
        <v>24</v>
      </c>
      <c r="E12" s="4">
        <v>4</v>
      </c>
      <c r="F12" s="5"/>
      <c r="G12" s="4" t="str">
        <f t="shared" si="0"/>
        <v/>
      </c>
      <c r="H12" s="5"/>
      <c r="I12" s="4" t="str">
        <f t="shared" si="1"/>
        <v/>
      </c>
      <c r="J12" s="5"/>
      <c r="K12" s="4" t="str">
        <f t="shared" si="2"/>
        <v/>
      </c>
      <c r="L12" s="4" t="str">
        <f t="shared" si="3"/>
        <v/>
      </c>
      <c r="M12" s="4" t="str">
        <f t="shared" si="4"/>
        <v/>
      </c>
    </row>
    <row r="13" spans="1:14">
      <c r="A13" t="s">
        <v>15</v>
      </c>
      <c r="B13" t="s">
        <v>33</v>
      </c>
      <c r="C13" t="s">
        <v>35</v>
      </c>
      <c r="D13" t="s">
        <v>24</v>
      </c>
      <c r="E13" s="4">
        <v>3</v>
      </c>
      <c r="F13" s="5"/>
      <c r="G13" s="4" t="str">
        <f t="shared" si="0"/>
        <v/>
      </c>
      <c r="H13" s="5"/>
      <c r="I13" s="4" t="str">
        <f t="shared" si="1"/>
        <v/>
      </c>
      <c r="J13" s="5"/>
      <c r="K13" s="4" t="str">
        <f t="shared" si="2"/>
        <v/>
      </c>
      <c r="L13" s="4" t="str">
        <f t="shared" si="3"/>
        <v/>
      </c>
      <c r="M13" s="4" t="str">
        <f t="shared" si="4"/>
        <v/>
      </c>
    </row>
    <row r="14" spans="1:14">
      <c r="A14" t="s">
        <v>15</v>
      </c>
      <c r="B14" t="s">
        <v>33</v>
      </c>
      <c r="C14" t="s">
        <v>36</v>
      </c>
      <c r="D14" t="s">
        <v>24</v>
      </c>
      <c r="E14" s="4">
        <v>1</v>
      </c>
      <c r="F14" s="5"/>
      <c r="G14" s="4" t="str">
        <f t="shared" si="0"/>
        <v/>
      </c>
      <c r="H14" s="5"/>
      <c r="I14" s="4" t="str">
        <f t="shared" si="1"/>
        <v/>
      </c>
      <c r="J14" s="5"/>
      <c r="K14" s="4" t="str">
        <f t="shared" si="2"/>
        <v/>
      </c>
      <c r="L14" s="4" t="str">
        <f t="shared" si="3"/>
        <v/>
      </c>
      <c r="M14" s="4" t="str">
        <f t="shared" si="4"/>
        <v/>
      </c>
    </row>
    <row r="15" spans="1:14">
      <c r="A15" t="s">
        <v>15</v>
      </c>
      <c r="B15" t="s">
        <v>37</v>
      </c>
      <c r="C15" t="s">
        <v>38</v>
      </c>
      <c r="D15" t="s">
        <v>24</v>
      </c>
      <c r="E15" s="4">
        <v>7</v>
      </c>
      <c r="F15" s="5"/>
      <c r="G15" s="4" t="str">
        <f t="shared" si="0"/>
        <v/>
      </c>
      <c r="H15" s="5"/>
      <c r="I15" s="4" t="str">
        <f t="shared" si="1"/>
        <v/>
      </c>
      <c r="J15" s="5"/>
      <c r="K15" s="4" t="str">
        <f t="shared" si="2"/>
        <v/>
      </c>
      <c r="L15" s="4" t="str">
        <f t="shared" si="3"/>
        <v/>
      </c>
      <c r="M15" s="4" t="str">
        <f t="shared" si="4"/>
        <v/>
      </c>
    </row>
    <row r="16" spans="1:14">
      <c r="A16" t="s">
        <v>15</v>
      </c>
      <c r="B16" t="s">
        <v>37</v>
      </c>
      <c r="C16" t="s">
        <v>39</v>
      </c>
      <c r="D16" t="s">
        <v>24</v>
      </c>
      <c r="E16" s="4">
        <v>1</v>
      </c>
      <c r="F16" s="5"/>
      <c r="G16" s="4" t="str">
        <f t="shared" si="0"/>
        <v/>
      </c>
      <c r="H16" s="5"/>
      <c r="I16" s="4" t="str">
        <f t="shared" si="1"/>
        <v/>
      </c>
      <c r="J16" s="5"/>
      <c r="K16" s="4" t="str">
        <f t="shared" si="2"/>
        <v/>
      </c>
      <c r="L16" s="4" t="str">
        <f t="shared" si="3"/>
        <v/>
      </c>
      <c r="M16" s="4" t="str">
        <f t="shared" si="4"/>
        <v/>
      </c>
    </row>
    <row r="17" spans="1:13">
      <c r="A17" t="s">
        <v>15</v>
      </c>
      <c r="B17" t="s">
        <v>40</v>
      </c>
      <c r="C17" t="s">
        <v>41</v>
      </c>
      <c r="D17" t="s">
        <v>42</v>
      </c>
      <c r="E17" s="4">
        <v>1</v>
      </c>
      <c r="F17" s="5"/>
      <c r="G17" s="4" t="str">
        <f t="shared" si="0"/>
        <v/>
      </c>
      <c r="H17" s="5"/>
      <c r="I17" s="4" t="str">
        <f t="shared" si="1"/>
        <v/>
      </c>
      <c r="J17" s="5"/>
      <c r="K17" s="4" t="str">
        <f t="shared" si="2"/>
        <v/>
      </c>
      <c r="L17" s="4" t="str">
        <f t="shared" si="3"/>
        <v/>
      </c>
      <c r="M17" s="4" t="str">
        <f t="shared" si="4"/>
        <v/>
      </c>
    </row>
    <row r="18" spans="1:13">
      <c r="A18" t="s">
        <v>43</v>
      </c>
      <c r="B18" t="s">
        <v>16</v>
      </c>
      <c r="C18" t="s">
        <v>17</v>
      </c>
      <c r="D18" t="s">
        <v>18</v>
      </c>
      <c r="E18" s="4">
        <v>812</v>
      </c>
      <c r="F18" s="5"/>
      <c r="G18" s="4" t="str">
        <f t="shared" si="0"/>
        <v/>
      </c>
      <c r="H18" s="5"/>
      <c r="I18" s="4" t="str">
        <f t="shared" si="1"/>
        <v/>
      </c>
      <c r="J18" s="5"/>
      <c r="K18" s="4" t="str">
        <f t="shared" si="2"/>
        <v/>
      </c>
      <c r="L18" s="4" t="str">
        <f t="shared" si="3"/>
        <v/>
      </c>
      <c r="M18" s="4" t="str">
        <f t="shared" si="4"/>
        <v/>
      </c>
    </row>
    <row r="19" spans="1:13">
      <c r="A19" t="s">
        <v>43</v>
      </c>
      <c r="B19" t="s">
        <v>16</v>
      </c>
      <c r="C19" t="s">
        <v>44</v>
      </c>
      <c r="D19" t="s">
        <v>18</v>
      </c>
      <c r="E19" s="4">
        <v>22</v>
      </c>
      <c r="F19" s="5"/>
      <c r="G19" s="4" t="str">
        <f t="shared" si="0"/>
        <v/>
      </c>
      <c r="H19" s="5"/>
      <c r="I19" s="4" t="str">
        <f t="shared" si="1"/>
        <v/>
      </c>
      <c r="J19" s="5"/>
      <c r="K19" s="4" t="str">
        <f t="shared" si="2"/>
        <v/>
      </c>
      <c r="L19" s="4" t="str">
        <f t="shared" si="3"/>
        <v/>
      </c>
      <c r="M19" s="4" t="str">
        <f t="shared" si="4"/>
        <v/>
      </c>
    </row>
    <row r="20" spans="1:13">
      <c r="A20" t="s">
        <v>43</v>
      </c>
      <c r="B20" t="s">
        <v>16</v>
      </c>
      <c r="C20" t="s">
        <v>45</v>
      </c>
      <c r="D20" t="s">
        <v>18</v>
      </c>
      <c r="E20" s="4">
        <v>47</v>
      </c>
      <c r="F20" s="5"/>
      <c r="G20" s="4" t="str">
        <f t="shared" si="0"/>
        <v/>
      </c>
      <c r="H20" s="5"/>
      <c r="I20" s="4" t="str">
        <f t="shared" si="1"/>
        <v/>
      </c>
      <c r="J20" s="5"/>
      <c r="K20" s="4" t="str">
        <f t="shared" si="2"/>
        <v/>
      </c>
      <c r="L20" s="4" t="str">
        <f t="shared" si="3"/>
        <v/>
      </c>
      <c r="M20" s="4" t="str">
        <f t="shared" si="4"/>
        <v/>
      </c>
    </row>
    <row r="21" spans="1:13">
      <c r="A21" t="s">
        <v>43</v>
      </c>
      <c r="B21" t="s">
        <v>21</v>
      </c>
      <c r="C21" t="s">
        <v>22</v>
      </c>
      <c r="D21" t="s">
        <v>18</v>
      </c>
      <c r="E21" s="4">
        <v>89</v>
      </c>
      <c r="F21" s="5"/>
      <c r="G21" s="4" t="str">
        <f t="shared" si="0"/>
        <v/>
      </c>
      <c r="H21" s="5"/>
      <c r="I21" s="4" t="str">
        <f t="shared" si="1"/>
        <v/>
      </c>
      <c r="J21" s="5"/>
      <c r="K21" s="4" t="str">
        <f t="shared" si="2"/>
        <v/>
      </c>
      <c r="L21" s="4" t="str">
        <f t="shared" si="3"/>
        <v/>
      </c>
      <c r="M21" s="4" t="str">
        <f t="shared" si="4"/>
        <v/>
      </c>
    </row>
    <row r="22" spans="1:13">
      <c r="A22" t="s">
        <v>43</v>
      </c>
      <c r="B22" t="s">
        <v>21</v>
      </c>
      <c r="C22" t="s">
        <v>46</v>
      </c>
      <c r="D22" t="s">
        <v>18</v>
      </c>
      <c r="E22" s="4">
        <v>2</v>
      </c>
      <c r="F22" s="5"/>
      <c r="G22" s="4" t="str">
        <f t="shared" si="0"/>
        <v/>
      </c>
      <c r="H22" s="5"/>
      <c r="I22" s="4" t="str">
        <f t="shared" si="1"/>
        <v/>
      </c>
      <c r="J22" s="5"/>
      <c r="K22" s="4" t="str">
        <f t="shared" si="2"/>
        <v/>
      </c>
      <c r="L22" s="4" t="str">
        <f t="shared" si="3"/>
        <v/>
      </c>
      <c r="M22" s="4" t="str">
        <f t="shared" si="4"/>
        <v/>
      </c>
    </row>
    <row r="23" spans="1:13">
      <c r="A23" t="s">
        <v>43</v>
      </c>
      <c r="B23" t="s">
        <v>19</v>
      </c>
      <c r="C23" t="s">
        <v>20</v>
      </c>
      <c r="D23" t="s">
        <v>18</v>
      </c>
      <c r="E23" s="4">
        <v>2135</v>
      </c>
      <c r="F23" s="5"/>
      <c r="G23" s="4" t="str">
        <f t="shared" si="0"/>
        <v/>
      </c>
      <c r="H23" s="5"/>
      <c r="I23" s="4" t="str">
        <f t="shared" si="1"/>
        <v/>
      </c>
      <c r="J23" s="5"/>
      <c r="K23" s="4" t="str">
        <f t="shared" si="2"/>
        <v/>
      </c>
      <c r="L23" s="4" t="str">
        <f t="shared" si="3"/>
        <v/>
      </c>
      <c r="M23" s="4" t="str">
        <f t="shared" si="4"/>
        <v/>
      </c>
    </row>
    <row r="24" spans="1:13">
      <c r="A24" t="s">
        <v>43</v>
      </c>
      <c r="B24" t="s">
        <v>19</v>
      </c>
      <c r="C24" t="s">
        <v>47</v>
      </c>
      <c r="D24" t="s">
        <v>18</v>
      </c>
      <c r="E24" s="4">
        <v>706</v>
      </c>
      <c r="F24" s="5"/>
      <c r="G24" s="4" t="str">
        <f t="shared" si="0"/>
        <v/>
      </c>
      <c r="H24" s="5"/>
      <c r="I24" s="4" t="str">
        <f t="shared" si="1"/>
        <v/>
      </c>
      <c r="J24" s="5"/>
      <c r="K24" s="4" t="str">
        <f t="shared" si="2"/>
        <v/>
      </c>
      <c r="L24" s="4" t="str">
        <f t="shared" si="3"/>
        <v/>
      </c>
      <c r="M24" s="4" t="str">
        <f t="shared" si="4"/>
        <v/>
      </c>
    </row>
    <row r="25" spans="1:13">
      <c r="A25" t="s">
        <v>43</v>
      </c>
      <c r="B25" t="s">
        <v>48</v>
      </c>
      <c r="C25" t="s">
        <v>49</v>
      </c>
      <c r="D25" t="s">
        <v>18</v>
      </c>
      <c r="E25" s="4">
        <v>25</v>
      </c>
      <c r="F25" s="5"/>
      <c r="G25" s="4" t="str">
        <f t="shared" si="0"/>
        <v/>
      </c>
      <c r="H25" s="5"/>
      <c r="I25" s="4" t="str">
        <f t="shared" si="1"/>
        <v/>
      </c>
      <c r="J25" s="5"/>
      <c r="K25" s="4" t="str">
        <f t="shared" si="2"/>
        <v/>
      </c>
      <c r="L25" s="4" t="str">
        <f t="shared" si="3"/>
        <v/>
      </c>
      <c r="M25" s="4" t="str">
        <f t="shared" si="4"/>
        <v/>
      </c>
    </row>
    <row r="26" spans="1:13">
      <c r="A26" t="s">
        <v>43</v>
      </c>
      <c r="B26" t="s">
        <v>48</v>
      </c>
      <c r="C26" t="s">
        <v>50</v>
      </c>
      <c r="D26" t="s">
        <v>18</v>
      </c>
      <c r="E26" s="4">
        <v>54</v>
      </c>
      <c r="F26" s="5"/>
      <c r="G26" s="4" t="str">
        <f t="shared" si="0"/>
        <v/>
      </c>
      <c r="H26" s="5"/>
      <c r="I26" s="4" t="str">
        <f t="shared" si="1"/>
        <v/>
      </c>
      <c r="J26" s="5"/>
      <c r="K26" s="4" t="str">
        <f t="shared" si="2"/>
        <v/>
      </c>
      <c r="L26" s="4" t="str">
        <f t="shared" si="3"/>
        <v/>
      </c>
      <c r="M26" s="4" t="str">
        <f t="shared" si="4"/>
        <v/>
      </c>
    </row>
    <row r="27" spans="1:13">
      <c r="A27" t="s">
        <v>43</v>
      </c>
      <c r="B27" t="s">
        <v>16</v>
      </c>
      <c r="C27" t="s">
        <v>23</v>
      </c>
      <c r="D27" t="s">
        <v>24</v>
      </c>
      <c r="E27" s="4">
        <v>82</v>
      </c>
      <c r="F27" s="5"/>
      <c r="G27" s="4" t="str">
        <f t="shared" si="0"/>
        <v/>
      </c>
      <c r="H27" s="5"/>
      <c r="I27" s="4" t="str">
        <f t="shared" si="1"/>
        <v/>
      </c>
      <c r="J27" s="5"/>
      <c r="K27" s="4" t="str">
        <f t="shared" si="2"/>
        <v/>
      </c>
      <c r="L27" s="4" t="str">
        <f t="shared" si="3"/>
        <v/>
      </c>
      <c r="M27" s="4" t="str">
        <f t="shared" si="4"/>
        <v/>
      </c>
    </row>
    <row r="28" spans="1:13">
      <c r="A28" t="s">
        <v>43</v>
      </c>
      <c r="B28" t="s">
        <v>16</v>
      </c>
      <c r="C28" t="s">
        <v>51</v>
      </c>
      <c r="D28" t="s">
        <v>24</v>
      </c>
      <c r="E28" s="4">
        <v>2</v>
      </c>
      <c r="F28" s="5"/>
      <c r="G28" s="4" t="str">
        <f t="shared" si="0"/>
        <v/>
      </c>
      <c r="H28" s="5"/>
      <c r="I28" s="4" t="str">
        <f t="shared" si="1"/>
        <v/>
      </c>
      <c r="J28" s="5"/>
      <c r="K28" s="4" t="str">
        <f t="shared" si="2"/>
        <v/>
      </c>
      <c r="L28" s="4" t="str">
        <f t="shared" si="3"/>
        <v/>
      </c>
      <c r="M28" s="4" t="str">
        <f t="shared" si="4"/>
        <v/>
      </c>
    </row>
    <row r="29" spans="1:13">
      <c r="A29" t="s">
        <v>43</v>
      </c>
      <c r="B29" t="s">
        <v>16</v>
      </c>
      <c r="C29" t="s">
        <v>52</v>
      </c>
      <c r="D29" t="s">
        <v>24</v>
      </c>
      <c r="E29" s="4">
        <v>4</v>
      </c>
      <c r="F29" s="5"/>
      <c r="G29" s="4" t="str">
        <f t="shared" si="0"/>
        <v/>
      </c>
      <c r="H29" s="5"/>
      <c r="I29" s="4" t="str">
        <f t="shared" si="1"/>
        <v/>
      </c>
      <c r="J29" s="5"/>
      <c r="K29" s="4" t="str">
        <f t="shared" si="2"/>
        <v/>
      </c>
      <c r="L29" s="4" t="str">
        <f t="shared" si="3"/>
        <v/>
      </c>
      <c r="M29" s="4" t="str">
        <f t="shared" si="4"/>
        <v/>
      </c>
    </row>
    <row r="30" spans="1:13">
      <c r="A30" t="s">
        <v>43</v>
      </c>
      <c r="B30" t="s">
        <v>25</v>
      </c>
      <c r="C30" t="s">
        <v>27</v>
      </c>
      <c r="D30" t="s">
        <v>24</v>
      </c>
      <c r="E30" s="4">
        <v>7</v>
      </c>
      <c r="F30" s="5"/>
      <c r="G30" s="4" t="str">
        <f t="shared" si="0"/>
        <v/>
      </c>
      <c r="H30" s="5"/>
      <c r="I30" s="4" t="str">
        <f t="shared" si="1"/>
        <v/>
      </c>
      <c r="J30" s="5"/>
      <c r="K30" s="4" t="str">
        <f t="shared" si="2"/>
        <v/>
      </c>
      <c r="L30" s="4" t="str">
        <f t="shared" si="3"/>
        <v/>
      </c>
      <c r="M30" s="4" t="str">
        <f t="shared" si="4"/>
        <v/>
      </c>
    </row>
    <row r="31" spans="1:13">
      <c r="A31" t="s">
        <v>43</v>
      </c>
      <c r="B31" t="s">
        <v>25</v>
      </c>
      <c r="C31" t="s">
        <v>29</v>
      </c>
      <c r="D31" t="s">
        <v>24</v>
      </c>
      <c r="E31" s="4">
        <v>7</v>
      </c>
      <c r="F31" s="5"/>
      <c r="G31" s="4" t="str">
        <f t="shared" si="0"/>
        <v/>
      </c>
      <c r="H31" s="5"/>
      <c r="I31" s="4" t="str">
        <f t="shared" si="1"/>
        <v/>
      </c>
      <c r="J31" s="5"/>
      <c r="K31" s="4" t="str">
        <f t="shared" si="2"/>
        <v/>
      </c>
      <c r="L31" s="4" t="str">
        <f t="shared" si="3"/>
        <v/>
      </c>
      <c r="M31" s="4" t="str">
        <f t="shared" si="4"/>
        <v/>
      </c>
    </row>
    <row r="32" spans="1:13">
      <c r="A32" t="s">
        <v>43</v>
      </c>
      <c r="B32" t="s">
        <v>53</v>
      </c>
      <c r="C32" t="s">
        <v>38</v>
      </c>
      <c r="D32" t="s">
        <v>24</v>
      </c>
      <c r="E32" s="4">
        <v>14</v>
      </c>
      <c r="F32" s="5"/>
      <c r="G32" s="4" t="str">
        <f t="shared" si="0"/>
        <v/>
      </c>
      <c r="H32" s="5"/>
      <c r="I32" s="4" t="str">
        <f t="shared" si="1"/>
        <v/>
      </c>
      <c r="J32" s="5"/>
      <c r="K32" s="4" t="str">
        <f t="shared" si="2"/>
        <v/>
      </c>
      <c r="L32" s="4" t="str">
        <f t="shared" si="3"/>
        <v/>
      </c>
      <c r="M32" s="4" t="str">
        <f t="shared" si="4"/>
        <v/>
      </c>
    </row>
    <row r="33" spans="1:14">
      <c r="A33" t="s">
        <v>43</v>
      </c>
      <c r="B33" t="s">
        <v>53</v>
      </c>
      <c r="C33" t="s">
        <v>39</v>
      </c>
      <c r="D33" t="s">
        <v>24</v>
      </c>
      <c r="E33" s="4">
        <v>9</v>
      </c>
      <c r="F33" s="5"/>
      <c r="G33" s="4" t="str">
        <f t="shared" si="0"/>
        <v/>
      </c>
      <c r="H33" s="5"/>
      <c r="I33" s="4" t="str">
        <f t="shared" si="1"/>
        <v/>
      </c>
      <c r="J33" s="5"/>
      <c r="K33" s="4" t="str">
        <f t="shared" si="2"/>
        <v/>
      </c>
      <c r="L33" s="4" t="str">
        <f t="shared" si="3"/>
        <v/>
      </c>
      <c r="M33" s="4" t="str">
        <f t="shared" si="4"/>
        <v/>
      </c>
    </row>
    <row r="34" spans="1:14">
      <c r="A34" t="s">
        <v>43</v>
      </c>
      <c r="B34" t="s">
        <v>54</v>
      </c>
      <c r="C34" t="s">
        <v>55</v>
      </c>
      <c r="D34" t="s">
        <v>24</v>
      </c>
      <c r="E34" s="4">
        <v>11</v>
      </c>
      <c r="F34" s="5"/>
      <c r="G34" s="4" t="str">
        <f t="shared" si="0"/>
        <v/>
      </c>
      <c r="H34" s="5"/>
      <c r="I34" s="4" t="str">
        <f t="shared" si="1"/>
        <v/>
      </c>
      <c r="J34" s="5"/>
      <c r="K34" s="4" t="str">
        <f t="shared" si="2"/>
        <v/>
      </c>
      <c r="L34" s="4" t="str">
        <f t="shared" si="3"/>
        <v/>
      </c>
      <c r="M34" s="4" t="str">
        <f t="shared" si="4"/>
        <v/>
      </c>
    </row>
    <row r="35" spans="1:14">
      <c r="A35" t="s">
        <v>43</v>
      </c>
      <c r="B35" t="s">
        <v>54</v>
      </c>
      <c r="C35" t="s">
        <v>56</v>
      </c>
      <c r="D35" t="s">
        <v>24</v>
      </c>
      <c r="E35" s="4">
        <v>9</v>
      </c>
      <c r="F35" s="5"/>
      <c r="G35" s="4" t="str">
        <f t="shared" si="0"/>
        <v/>
      </c>
      <c r="H35" s="5"/>
      <c r="I35" s="4" t="str">
        <f t="shared" si="1"/>
        <v/>
      </c>
      <c r="J35" s="5"/>
      <c r="K35" s="4" t="str">
        <f t="shared" si="2"/>
        <v/>
      </c>
      <c r="L35" s="4" t="str">
        <f t="shared" si="3"/>
        <v/>
      </c>
      <c r="M35" s="4" t="str">
        <f t="shared" si="4"/>
        <v/>
      </c>
    </row>
    <row r="36" spans="1:14">
      <c r="A36" t="s">
        <v>43</v>
      </c>
      <c r="B36" t="s">
        <v>57</v>
      </c>
      <c r="C36" t="s">
        <v>58</v>
      </c>
      <c r="D36" t="s">
        <v>24</v>
      </c>
      <c r="E36" s="4">
        <v>3</v>
      </c>
      <c r="F36" s="5"/>
      <c r="G36" s="4" t="str">
        <f t="shared" si="0"/>
        <v/>
      </c>
      <c r="H36" s="5"/>
      <c r="I36" s="4" t="str">
        <f t="shared" si="1"/>
        <v/>
      </c>
      <c r="J36" s="5"/>
      <c r="K36" s="4" t="str">
        <f t="shared" si="2"/>
        <v/>
      </c>
      <c r="L36" s="4" t="str">
        <f t="shared" si="3"/>
        <v/>
      </c>
      <c r="M36" s="4" t="str">
        <f t="shared" si="4"/>
        <v/>
      </c>
    </row>
    <row r="37" spans="1:14">
      <c r="A37" t="s">
        <v>43</v>
      </c>
      <c r="B37" t="s">
        <v>59</v>
      </c>
      <c r="C37" t="s">
        <v>60</v>
      </c>
      <c r="D37" t="s">
        <v>42</v>
      </c>
      <c r="E37" s="4">
        <v>1</v>
      </c>
      <c r="F37" s="5"/>
      <c r="G37" s="4" t="str">
        <f t="shared" si="0"/>
        <v/>
      </c>
      <c r="H37" s="5"/>
      <c r="I37" s="4" t="str">
        <f t="shared" si="1"/>
        <v/>
      </c>
      <c r="J37" s="5"/>
      <c r="K37" s="4" t="str">
        <f t="shared" si="2"/>
        <v/>
      </c>
      <c r="L37" s="4" t="str">
        <f t="shared" si="3"/>
        <v/>
      </c>
      <c r="M37" s="4" t="str">
        <f t="shared" si="4"/>
        <v/>
      </c>
    </row>
    <row r="38" spans="1:14">
      <c r="A38" t="s">
        <v>43</v>
      </c>
      <c r="B38" t="s">
        <v>59</v>
      </c>
      <c r="C38" t="s">
        <v>61</v>
      </c>
      <c r="D38" t="s">
        <v>42</v>
      </c>
      <c r="E38" s="4">
        <v>1</v>
      </c>
      <c r="F38" s="5"/>
      <c r="G38" s="4" t="str">
        <f t="shared" si="0"/>
        <v/>
      </c>
      <c r="H38" s="5"/>
      <c r="I38" s="4" t="str">
        <f t="shared" si="1"/>
        <v/>
      </c>
      <c r="J38" s="5"/>
      <c r="K38" s="4" t="str">
        <f t="shared" si="2"/>
        <v/>
      </c>
      <c r="L38" s="4" t="str">
        <f t="shared" si="3"/>
        <v/>
      </c>
      <c r="M38" s="4" t="str">
        <f t="shared" si="4"/>
        <v/>
      </c>
    </row>
    <row r="39" spans="1:14">
      <c r="A39" t="s">
        <v>62</v>
      </c>
      <c r="B39" t="s">
        <v>63</v>
      </c>
      <c r="C39" t="s">
        <v>64</v>
      </c>
      <c r="D39" t="s">
        <v>18</v>
      </c>
      <c r="E39" s="4">
        <v>71</v>
      </c>
      <c r="F39" s="5"/>
      <c r="G39" s="4" t="str">
        <f t="shared" si="0"/>
        <v/>
      </c>
      <c r="H39" s="5"/>
      <c r="I39" s="4" t="str">
        <f t="shared" si="1"/>
        <v/>
      </c>
      <c r="J39" s="5"/>
      <c r="K39" s="4" t="str">
        <f t="shared" si="2"/>
        <v/>
      </c>
      <c r="L39" s="4" t="str">
        <f t="shared" si="3"/>
        <v/>
      </c>
      <c r="M39" s="4" t="str">
        <f t="shared" si="4"/>
        <v/>
      </c>
    </row>
    <row r="40" spans="1:14">
      <c r="A40" t="s">
        <v>62</v>
      </c>
      <c r="B40" t="s">
        <v>63</v>
      </c>
      <c r="C40" t="s">
        <v>65</v>
      </c>
      <c r="D40" t="s">
        <v>18</v>
      </c>
      <c r="E40" s="4">
        <v>23</v>
      </c>
      <c r="F40" s="5"/>
      <c r="G40" s="4" t="str">
        <f t="shared" si="0"/>
        <v/>
      </c>
      <c r="H40" s="5"/>
      <c r="I40" s="4" t="str">
        <f t="shared" si="1"/>
        <v/>
      </c>
      <c r="J40" s="5"/>
      <c r="K40" s="4" t="str">
        <f t="shared" si="2"/>
        <v/>
      </c>
      <c r="L40" s="4" t="str">
        <f t="shared" si="3"/>
        <v/>
      </c>
      <c r="M40" s="4" t="str">
        <f t="shared" si="4"/>
        <v/>
      </c>
    </row>
    <row r="41" spans="1:14">
      <c r="A41" t="s">
        <v>62</v>
      </c>
      <c r="B41" t="s">
        <v>66</v>
      </c>
      <c r="C41" t="s">
        <v>67</v>
      </c>
      <c r="D41" t="s">
        <v>18</v>
      </c>
      <c r="E41" s="4">
        <v>293</v>
      </c>
      <c r="F41" s="5"/>
      <c r="G41" s="4" t="str">
        <f t="shared" si="0"/>
        <v/>
      </c>
      <c r="H41" s="5"/>
      <c r="I41" s="4" t="str">
        <f t="shared" si="1"/>
        <v/>
      </c>
      <c r="J41" s="5"/>
      <c r="K41" s="4" t="str">
        <f t="shared" si="2"/>
        <v/>
      </c>
      <c r="L41" s="4" t="str">
        <f t="shared" si="3"/>
        <v/>
      </c>
      <c r="M41" s="4" t="str">
        <f t="shared" si="4"/>
        <v/>
      </c>
    </row>
    <row r="42" spans="1:14">
      <c r="A42" t="s">
        <v>62</v>
      </c>
      <c r="B42" t="s">
        <v>68</v>
      </c>
      <c r="C42" t="s">
        <v>69</v>
      </c>
      <c r="D42" t="s">
        <v>24</v>
      </c>
      <c r="E42" s="4">
        <v>7</v>
      </c>
      <c r="F42" s="5"/>
      <c r="G42" s="4" t="str">
        <f t="shared" si="0"/>
        <v/>
      </c>
      <c r="H42" s="5"/>
      <c r="I42" s="4" t="str">
        <f t="shared" si="1"/>
        <v/>
      </c>
      <c r="J42" s="5"/>
      <c r="K42" s="4" t="str">
        <f t="shared" si="2"/>
        <v/>
      </c>
      <c r="L42" s="4" t="str">
        <f t="shared" si="3"/>
        <v/>
      </c>
      <c r="M42" s="4" t="str">
        <f t="shared" si="4"/>
        <v/>
      </c>
    </row>
    <row r="43" spans="1:14">
      <c r="A43" t="s">
        <v>62</v>
      </c>
      <c r="B43" t="s">
        <v>37</v>
      </c>
      <c r="C43" t="s">
        <v>38</v>
      </c>
      <c r="D43" t="s">
        <v>24</v>
      </c>
      <c r="E43" s="4">
        <v>5</v>
      </c>
      <c r="F43" s="5"/>
      <c r="G43" s="4" t="str">
        <f t="shared" si="0"/>
        <v/>
      </c>
      <c r="H43" s="5"/>
      <c r="I43" s="4" t="str">
        <f t="shared" si="1"/>
        <v/>
      </c>
      <c r="J43" s="5"/>
      <c r="K43" s="4" t="str">
        <f t="shared" si="2"/>
        <v/>
      </c>
      <c r="L43" s="4" t="str">
        <f t="shared" si="3"/>
        <v/>
      </c>
      <c r="M43" s="4" t="str">
        <f t="shared" si="4"/>
        <v/>
      </c>
    </row>
    <row r="44" spans="1:14">
      <c r="E44" s="4"/>
      <c r="F44" s="4"/>
      <c r="G44" s="4"/>
      <c r="H44" s="4"/>
      <c r="I44" s="4"/>
      <c r="J44" s="4"/>
      <c r="K44" s="4"/>
      <c r="L44" s="4"/>
      <c r="M44" s="4"/>
    </row>
    <row r="45" spans="1:14" ht="27.95" customHeight="1">
      <c r="A45" s="3" t="s">
        <v>70</v>
      </c>
      <c r="B45" s="3"/>
      <c r="C45" s="3"/>
      <c r="D45" s="3"/>
      <c r="E45" s="6"/>
      <c r="F45" s="6"/>
      <c r="G45" s="6">
        <f>SUM(G3:G43)</f>
        <v>0</v>
      </c>
      <c r="H45" s="6"/>
      <c r="I45" s="6">
        <f>SUM(I3:I43)</f>
        <v>0</v>
      </c>
      <c r="J45" s="6"/>
      <c r="K45" s="6">
        <f>SUM(K3:K43)</f>
        <v>0</v>
      </c>
      <c r="L45" s="6"/>
      <c r="M45" s="6">
        <f>SUM(M3:M43)</f>
        <v>0</v>
      </c>
      <c r="N45" s="3"/>
    </row>
  </sheetData>
  <mergeCells count="1">
    <mergeCell ref="A1:N1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공사원가계산서</vt:lpstr>
      <vt:lpstr>공종별 공내역서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재훈 양</cp:lastModifiedBy>
  <dcterms:created xsi:type="dcterms:W3CDTF">2026-10-08T01:13:10Z</dcterms:created>
  <dcterms:modified xsi:type="dcterms:W3CDTF">2026-10-08T01:13:10Z</dcterms:modified>
</cp:coreProperties>
</file>